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500" yWindow="135" windowWidth="13860" windowHeight="1264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/>
  <c r="D21" i="100" l="1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<sst xmlns="http://schemas.openxmlformats.org/spreadsheetml/2006/main" count="167" uniqueCount="103">
  <si>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</si>
  <si>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</si>
  <si>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</si>
  <si>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</si>
  <si>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</si>
  <si>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</si>
  <si>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</si>
  <si>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</si>
  <si>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</si>
  <si>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</si>
  <si>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</si>
  <si>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</si>
  <si>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</si>
  <si>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</si>
  <si>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</si>
  <si>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</si>
  <si>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</si>
  <si>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</si>
  <si>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</si>
  <si>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</si>
  <si>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</si>
  <si>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</si>
  <si>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</si>
  <si>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</si>
  <si>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</si>
  <si>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</si>
  <si>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</si>
  <si>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</si>
  <si>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</si>
  <si>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</si>
  <si>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</si>
  <si>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</si>
  <si>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</si>
  <si>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</si>
  <si>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</si>
  <si>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</si>
  <si>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</si>
  <si>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</si>
  <si>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</si>
  <si>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</si>
  <si>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</si>
  <si>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</si>
  <si>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</si>
  <si>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</si>
  <si>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</si>
  <si>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</si>
  <si>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</si>
  <si>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</si>
  <si>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</si>
  <si>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</si>
  <si>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</si>
  <si>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</si>
  <si>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</si>
  <si>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</si>
  <si>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</si>
  <si>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</si>
  <si>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</si>
  <si>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</si>
  <si>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</si>
  <si>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</si>
  <si>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</si>
  <si>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</si>
  <si>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</si>
  <si>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</si>
  <si>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</si>
  <si>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</si>
  <si>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</si>
  <si>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</si>
  <si>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</si>
  <si>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</si>
  <si>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</si>
  <si>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</si>
  <si>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</si>
  <si>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</si>
  <si>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</si>
  <si>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</si>
  <si>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</si>
  <si>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</si>
  <si>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Наименование инвестиционного проекта: 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</si>
  <si>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Идентификатор инвестиционного проекта:  K_Che340</t>
  </si>
  <si>
    <t>Протяженность, км: менее 40</t>
  </si>
  <si>
    <t>П3-10</t>
  </si>
  <si>
    <t>Утвержденные плановые значения показателей приведены в соответствии с Приказом Минэнерго России от 28.12.2020 № 30@</t>
  </si>
  <si>
    <t>Год раскрытия информации:  2022</t>
  </si>
  <si>
    <t xml:space="preserve">Идентификатор инвестиционного проекта:  </t>
  </si>
  <si>
    <t>K_Che340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</si>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</sst>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right" vertical="center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1" fillId="0" borderId="0" xfId="28" applyFont="1" applyAlignment="1">
      <alignment vertical="center" wrapText="1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E1" zoomScale="55" zoomScaleNormal="70" zoomScaleSheetLayoutView="55" workbookViewId="0">
      <selection activeCell="H25" sqref="H25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4" t="s">
        <v>12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0"/>
      <c r="P2" s="10"/>
      <c r="Q2" s="14"/>
    </row>
    <row r="3" spans="1:17" ht="22.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1"/>
    </row>
    <row r="4" spans="1:17" ht="22.5" customHeight="1" x14ac:dyDescent="0.25">
      <c r="A4" s="76" t="s">
        <v>45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1"/>
    </row>
    <row r="5" spans="1:17" ht="22.5" customHeight="1" x14ac:dyDescent="0.25">
      <c r="A5" s="76" t="s">
        <v>46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ht="22.5" customHeight="1" x14ac:dyDescent="0.25">
      <c r="A6" s="76" t="s">
        <v>51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0" t="s">
        <v>78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79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1" t="s">
        <v>44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4" customFormat="1" x14ac:dyDescent="0.25">
      <c r="A15" s="72" t="s">
        <v>54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4" customFormat="1" x14ac:dyDescent="0.25">
      <c r="A16" s="69" t="s">
        <v>0</v>
      </c>
      <c r="B16" s="69" t="s">
        <v>1</v>
      </c>
      <c r="C16" s="69" t="s">
        <v>7</v>
      </c>
      <c r="D16" s="69"/>
      <c r="E16" s="69"/>
      <c r="F16" s="69"/>
      <c r="G16" s="69"/>
      <c r="H16" s="69"/>
      <c r="I16" s="69"/>
      <c r="J16" s="69" t="s">
        <v>1</v>
      </c>
      <c r="K16" s="69" t="s">
        <v>8</v>
      </c>
      <c r="L16" s="69"/>
      <c r="M16" s="69"/>
      <c r="N16" s="69"/>
      <c r="O16" s="69"/>
      <c r="P16" s="69"/>
      <c r="Q16" s="69"/>
    </row>
    <row r="17" spans="1:19" s="54" customFormat="1" x14ac:dyDescent="0.25">
      <c r="A17" s="69"/>
      <c r="B17" s="69"/>
      <c r="C17" s="69" t="s">
        <v>53</v>
      </c>
      <c r="D17" s="69"/>
      <c r="E17" s="69"/>
      <c r="F17" s="69"/>
      <c r="G17" s="69"/>
      <c r="H17" s="69"/>
      <c r="I17" s="69"/>
      <c r="J17" s="69"/>
      <c r="K17" s="69" t="s">
        <v>55</v>
      </c>
      <c r="L17" s="69" t="s">
        <v>53</v>
      </c>
      <c r="M17" s="69"/>
      <c r="N17" s="69"/>
      <c r="O17" s="69"/>
      <c r="P17" s="69"/>
      <c r="Q17" s="69"/>
    </row>
    <row r="18" spans="1:19" s="54" customFormat="1" x14ac:dyDescent="0.25">
      <c r="A18" s="69"/>
      <c r="B18" s="69"/>
      <c r="C18" s="69" t="s">
        <v>4</v>
      </c>
      <c r="D18" s="69"/>
      <c r="E18" s="69"/>
      <c r="F18" s="69"/>
      <c r="G18" s="69" t="s">
        <v>20</v>
      </c>
      <c r="H18" s="69"/>
      <c r="I18" s="69"/>
      <c r="J18" s="69"/>
      <c r="K18" s="69" t="s">
        <v>56</v>
      </c>
      <c r="L18" s="69"/>
      <c r="M18" s="69"/>
      <c r="N18" s="69"/>
      <c r="O18" s="69" t="s">
        <v>20</v>
      </c>
      <c r="P18" s="69"/>
      <c r="Q18" s="69"/>
    </row>
    <row r="19" spans="1:19" s="54" customFormat="1" ht="105" x14ac:dyDescent="0.25">
      <c r="A19" s="69"/>
      <c r="B19" s="69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57</v>
      </c>
      <c r="I19" s="63" t="s">
        <v>13</v>
      </c>
      <c r="J19" s="69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57</v>
      </c>
      <c r="Q19" s="55" t="s">
        <v>13</v>
      </c>
      <c r="R19" s="63" t="s">
        <v>58</v>
      </c>
      <c r="S19" s="63" t="s">
        <v>59</v>
      </c>
    </row>
    <row r="20" spans="1:19" s="54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56">
        <v>16</v>
      </c>
      <c r="Q20" s="57">
        <v>17</v>
      </c>
    </row>
    <row r="21" spans="1:19" s="54" customFormat="1" ht="105" x14ac:dyDescent="0.25">
      <c r="A21" s="58">
        <v>1</v>
      </c>
      <c r="B21" s="58" t="s">
        <v>60</v>
      </c>
      <c r="C21" s="59">
        <v>35</v>
      </c>
      <c r="D21" s="58" t="s">
        <v>61</v>
      </c>
      <c r="E21" s="60">
        <v>21.58</v>
      </c>
      <c r="F21" s="58" t="s">
        <v>62</v>
      </c>
      <c r="G21" s="58" t="s">
        <v>63</v>
      </c>
      <c r="H21" s="61">
        <v>2158</v>
      </c>
      <c r="I21" s="61">
        <v>113629.92</v>
      </c>
      <c r="J21" s="59" t="s">
        <v>60</v>
      </c>
      <c r="K21" s="58">
        <v>35</v>
      </c>
      <c r="L21" s="60" t="s">
        <v>61</v>
      </c>
      <c r="M21" s="58">
        <v>21.58</v>
      </c>
      <c r="N21" s="58" t="s">
        <v>62</v>
      </c>
      <c r="O21" s="61" t="s">
        <v>63</v>
      </c>
      <c r="P21" s="62">
        <v>2158</v>
      </c>
      <c r="Q21" s="64">
        <v>113629.92</v>
      </c>
      <c r="R21" s="54">
        <v>2.44</v>
      </c>
      <c r="S21" s="54" t="s">
        <v>61</v>
      </c>
    </row>
    <row r="22" spans="1:19" s="54" customFormat="1" ht="75" x14ac:dyDescent="0.25">
      <c r="A22" s="58">
        <v>2</v>
      </c>
      <c r="B22" s="58" t="s">
        <v>64</v>
      </c>
      <c r="C22" s="59">
        <v>35</v>
      </c>
      <c r="D22" s="58" t="s">
        <v>61</v>
      </c>
      <c r="E22" s="60">
        <v>21.58</v>
      </c>
      <c r="F22" s="58" t="s">
        <v>62</v>
      </c>
      <c r="G22" s="58" t="s">
        <v>65</v>
      </c>
      <c r="H22" s="61">
        <v>1335</v>
      </c>
      <c r="I22" s="61">
        <v>29961.67</v>
      </c>
      <c r="J22" s="59" t="s">
        <v>64</v>
      </c>
      <c r="K22" s="58">
        <v>35</v>
      </c>
      <c r="L22" s="60" t="s">
        <v>61</v>
      </c>
      <c r="M22" s="58">
        <v>21.58</v>
      </c>
      <c r="N22" s="58" t="s">
        <v>62</v>
      </c>
      <c r="O22" s="61" t="s">
        <v>65</v>
      </c>
      <c r="P22" s="62">
        <v>1335</v>
      </c>
      <c r="Q22" s="64">
        <v>29961.67</v>
      </c>
      <c r="R22" s="54">
        <v>1.04</v>
      </c>
      <c r="S22" s="54" t="s">
        <v>61</v>
      </c>
    </row>
    <row r="23" spans="1:19" s="54" customFormat="1" ht="75" x14ac:dyDescent="0.25">
      <c r="A23" s="58">
        <v>3</v>
      </c>
      <c r="B23" s="58" t="s">
        <v>66</v>
      </c>
      <c r="C23" s="59">
        <v>35</v>
      </c>
      <c r="D23" s="58" t="s">
        <v>67</v>
      </c>
      <c r="E23" s="60">
        <v>21.58</v>
      </c>
      <c r="F23" s="58" t="s">
        <v>62</v>
      </c>
      <c r="G23" s="58" t="s">
        <v>68</v>
      </c>
      <c r="H23" s="61">
        <v>431</v>
      </c>
      <c r="I23" s="61">
        <v>9673.02</v>
      </c>
      <c r="J23" s="59" t="s">
        <v>66</v>
      </c>
      <c r="K23" s="58">
        <v>35</v>
      </c>
      <c r="L23" s="60" t="s">
        <v>67</v>
      </c>
      <c r="M23" s="58">
        <v>21.58</v>
      </c>
      <c r="N23" s="58" t="s">
        <v>62</v>
      </c>
      <c r="O23" s="61" t="s">
        <v>68</v>
      </c>
      <c r="P23" s="62">
        <v>431</v>
      </c>
      <c r="Q23" s="64">
        <v>9673.02</v>
      </c>
      <c r="R23" s="54">
        <v>1.04</v>
      </c>
      <c r="S23" s="54" t="s">
        <v>67</v>
      </c>
    </row>
    <row r="24" spans="1:19" s="54" customFormat="1" ht="75" x14ac:dyDescent="0.25">
      <c r="A24" s="58">
        <v>4</v>
      </c>
      <c r="B24" s="58" t="s">
        <v>69</v>
      </c>
      <c r="C24" s="59" t="s">
        <v>19</v>
      </c>
      <c r="D24" s="58" t="s">
        <v>70</v>
      </c>
      <c r="E24" s="60">
        <v>21.58</v>
      </c>
      <c r="F24" s="58" t="s">
        <v>62</v>
      </c>
      <c r="G24" s="58" t="s">
        <v>71</v>
      </c>
      <c r="H24" s="61">
        <v>669</v>
      </c>
      <c r="I24" s="61">
        <v>15014.5</v>
      </c>
      <c r="J24" s="59" t="s">
        <v>69</v>
      </c>
      <c r="K24" s="58" t="s">
        <v>19</v>
      </c>
      <c r="L24" s="60" t="s">
        <v>70</v>
      </c>
      <c r="M24" s="58">
        <v>21.58</v>
      </c>
      <c r="N24" s="58" t="s">
        <v>62</v>
      </c>
      <c r="O24" s="61" t="s">
        <v>71</v>
      </c>
      <c r="P24" s="62">
        <v>669</v>
      </c>
      <c r="Q24" s="64">
        <v>15014.5</v>
      </c>
      <c r="R24" s="54">
        <v>1.04</v>
      </c>
      <c r="S24" s="54" t="s">
        <v>72</v>
      </c>
    </row>
    <row r="25" spans="1:19" s="54" customFormat="1" ht="75" x14ac:dyDescent="0.25">
      <c r="A25" s="58">
        <v>5</v>
      </c>
      <c r="B25" s="58" t="s">
        <v>73</v>
      </c>
      <c r="C25" s="59">
        <v>35</v>
      </c>
      <c r="D25" s="58" t="s">
        <v>80</v>
      </c>
      <c r="E25" s="60">
        <v>1</v>
      </c>
      <c r="F25" s="58" t="s">
        <v>74</v>
      </c>
      <c r="G25" s="58" t="s">
        <v>81</v>
      </c>
      <c r="H25" s="61">
        <v>15825.07</v>
      </c>
      <c r="I25" s="61">
        <v>15825.07</v>
      </c>
      <c r="J25" s="59" t="s">
        <v>73</v>
      </c>
      <c r="K25" s="58">
        <v>35</v>
      </c>
      <c r="L25" s="60" t="s">
        <v>80</v>
      </c>
      <c r="M25" s="58">
        <v>1</v>
      </c>
      <c r="N25" s="58" t="s">
        <v>74</v>
      </c>
      <c r="O25" s="61" t="s">
        <v>81</v>
      </c>
      <c r="P25" s="62">
        <v>15825.07</v>
      </c>
      <c r="Q25" s="64">
        <v>15825.07</v>
      </c>
      <c r="R25" s="54">
        <v>1</v>
      </c>
      <c r="S25" s="54" t="s">
        <v>80</v>
      </c>
    </row>
    <row r="26" spans="1:19" s="54" customFormat="1" ht="75" x14ac:dyDescent="0.25">
      <c r="A26" s="58" t="s">
        <v>75</v>
      </c>
      <c r="B26" s="58" t="s">
        <v>76</v>
      </c>
      <c r="C26" s="59" t="s">
        <v>77</v>
      </c>
      <c r="D26" s="58" t="s">
        <v>77</v>
      </c>
      <c r="E26" s="60" t="s">
        <v>77</v>
      </c>
      <c r="F26" s="58" t="s">
        <v>77</v>
      </c>
      <c r="G26" s="58" t="s">
        <v>77</v>
      </c>
      <c r="H26" s="61" t="s">
        <v>77</v>
      </c>
      <c r="I26" s="61">
        <v>15825.07</v>
      </c>
      <c r="J26" s="59" t="s">
        <v>76</v>
      </c>
      <c r="K26" s="58" t="s">
        <v>77</v>
      </c>
      <c r="L26" s="60" t="s">
        <v>77</v>
      </c>
      <c r="M26" s="58" t="s">
        <v>77</v>
      </c>
      <c r="N26" s="58" t="s">
        <v>77</v>
      </c>
      <c r="O26" s="61" t="s">
        <v>77</v>
      </c>
      <c r="P26" s="62" t="s">
        <v>77</v>
      </c>
      <c r="Q26" s="64">
        <f>Q25</f>
        <v>15825.07</v>
      </c>
      <c r="R26" s="54" t="s">
        <v>77</v>
      </c>
      <c r="S26" s="54" t="s">
        <v>77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7" zoomScale="60" zoomScaleNormal="60" zoomScaleSheetLayoutView="70" workbookViewId="0">
      <selection activeCell="L19" sqref="L19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45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46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83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ВЛ-35кВ ПС Шелковская - ПС Старогладовская (Л-54)  Двухцепка с Л-54а оп.№198-204, Л-147 оп.№161-168)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84</v>
      </c>
      <c r="B10" s="70"/>
      <c r="C10" s="70"/>
      <c r="D10" s="88" t="s">
        <v>85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x14ac:dyDescent="0.25">
      <c r="A11" s="70" t="s">
        <v>82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1" t="s">
        <v>44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15825.07</v>
      </c>
      <c r="D19" s="20">
        <f>т4!Q25</f>
        <v>15825.07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3165.0140000000001</v>
      </c>
      <c r="D20" s="21">
        <f>D19*20%</f>
        <v>3165.0140000000001</v>
      </c>
      <c r="E20" s="25"/>
      <c r="F20" s="85" t="s">
        <v>25</v>
      </c>
      <c r="G20" s="86"/>
      <c r="H20" s="86"/>
      <c r="I20" s="86"/>
      <c r="J20" s="86"/>
      <c r="K20" s="86"/>
      <c r="L20" s="86"/>
      <c r="M20" s="86"/>
      <c r="N20" s="86"/>
      <c r="O20" s="87"/>
    </row>
    <row r="21" spans="1:16" ht="111.75" x14ac:dyDescent="0.25">
      <c r="A21" s="12">
        <v>3</v>
      </c>
      <c r="B21" s="19" t="s">
        <v>32</v>
      </c>
      <c r="C21" s="20">
        <v>18990.083999999999</v>
      </c>
      <c r="D21" s="21">
        <f>D19+D20</f>
        <v>18990.083999999999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23258.767162994071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24354.546385091835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18990.083999999999</v>
      </c>
      <c r="D24" s="90">
        <f>D21-D23</f>
        <v>18990.083999999999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7244.7116462244348</v>
      </c>
      <c r="D25" s="90">
        <f>SUM(D26:D36)</f>
        <v>7259.2319960000004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89</v>
      </c>
      <c r="C29" s="20">
        <v>7244.7116462244348</v>
      </c>
      <c r="D29" s="20">
        <f>VLOOKUP($D$10,'[1]Формат ИПР'!$D:$DG,72,0)*1000</f>
        <v>553.57529999999997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90</v>
      </c>
      <c r="C30" s="20">
        <v>0</v>
      </c>
      <c r="D30" s="20">
        <f>VLOOKUP($D$10,'[1]Формат ИПР'!$D:$DG,74,0)*1000</f>
        <v>6705.656696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1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1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1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1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1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1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78"/>
      <c r="D37" s="78"/>
      <c r="E37" s="79"/>
      <c r="F37" s="79"/>
      <c r="G37" s="79"/>
    </row>
    <row r="38" spans="1:16" ht="18" x14ac:dyDescent="0.25">
      <c r="A38" s="80" t="s">
        <v>37</v>
      </c>
      <c r="B38" s="80"/>
      <c r="C38" s="80"/>
      <c r="D38" s="80"/>
      <c r="E38" s="80"/>
      <c r="F38" s="80"/>
      <c r="G38" s="80"/>
    </row>
    <row r="39" spans="1:16" x14ac:dyDescent="0.25">
      <c r="A39" s="77" t="s">
        <v>38</v>
      </c>
      <c r="B39" s="77"/>
      <c r="C39" s="77"/>
      <c r="D39" s="77"/>
      <c r="E39" s="77"/>
      <c r="F39" s="77"/>
      <c r="G39" s="77"/>
    </row>
    <row r="40" spans="1:16" x14ac:dyDescent="0.25">
      <c r="A40" s="77" t="s">
        <v>39</v>
      </c>
      <c r="B40" s="77"/>
      <c r="C40" s="77"/>
      <c r="D40" s="77"/>
      <c r="E40" s="77"/>
      <c r="F40" s="77"/>
      <c r="G40" s="77"/>
      <c r="H40" s="25" t="s">
        <v>14</v>
      </c>
    </row>
    <row r="41" spans="1:16" x14ac:dyDescent="0.25">
      <c r="A41" s="77" t="s">
        <v>40</v>
      </c>
      <c r="B41" s="77"/>
      <c r="C41" s="77"/>
      <c r="D41" s="77"/>
      <c r="E41" s="77"/>
      <c r="F41" s="77"/>
      <c r="G41" s="77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77"/>
      <c r="B42" s="77"/>
      <c r="C42" s="77"/>
      <c r="D42" s="77"/>
      <c r="E42" s="77"/>
      <c r="F42" s="77"/>
      <c r="G42" s="77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 t="s">
        <v>41</v>
      </c>
      <c r="B43" s="81"/>
      <c r="C43" s="81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1" t="s">
        <v>30</v>
      </c>
      <c r="B46" s="81"/>
      <c r="C46" s="81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0:C10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1:P11"/>
    <mergeCell ref="A12:P12"/>
    <mergeCell ref="A13:P13"/>
    <mergeCell ref="A14:P14"/>
    <mergeCell ref="A15:P15"/>
    <mergeCell ref="A42:G42"/>
    <mergeCell ref="C37:D37"/>
    <mergeCell ref="E37:G37"/>
    <mergeCell ref="A38:G38"/>
    <mergeCell ref="A39:G39"/>
    <mergeCell ref="A40:G4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2022-03-29T08:37:44Z</dcterms:modified>
</cp:coreProperties>
</file>